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лот1!$A$1:$I$36</definedName>
  </definedNames>
  <calcPr calcId="125725"/>
</workbook>
</file>

<file path=xl/calcChain.xml><?xml version="1.0" encoding="utf-8"?>
<calcChain xmlns="http://schemas.openxmlformats.org/spreadsheetml/2006/main">
  <c r="I21" i="3"/>
  <c r="I33"/>
  <c r="I32"/>
  <c r="I31"/>
  <c r="I30"/>
  <c r="I29"/>
  <c r="I27"/>
  <c r="I18"/>
  <c r="I17"/>
  <c r="I16"/>
  <c r="I15"/>
  <c r="H31" l="1"/>
  <c r="I26"/>
  <c r="I25"/>
  <c r="H25"/>
  <c r="I24"/>
  <c r="H24"/>
  <c r="I23"/>
  <c r="I20"/>
  <c r="I19"/>
  <c r="I9"/>
  <c r="H9"/>
  <c r="I28" l="1"/>
  <c r="H28"/>
  <c r="H14"/>
  <c r="I22"/>
  <c r="H22"/>
  <c r="I14"/>
  <c r="H36" l="1"/>
  <c r="I34"/>
  <c r="I36" s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<sst xmlns="http://schemas.openxmlformats.org/spreadsheetml/2006/main" count="65" uniqueCount="59">
  <si>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</si>
  <si>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</si>
  <si>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</si>
  <si>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</si>
  <si>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</si>
  <si>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</si>
  <si>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</si>
  <si>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</si>
  <si>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</si>
  <si>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</si>
  <si>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</si>
  <si>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</si>
  <si>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</si>
  <si>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</si>
  <si>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</si>
  <si>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</si>
  <si>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</si>
  <si>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</si>
  <si>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</si>
  <si>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</si>
  <si>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</si>
  <si>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</si>
  <si>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</si>
  <si>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</si>
  <si>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</si>
  <si>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</si>
  <si>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</si>
  <si>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</si>
  <si>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</si>
  <si>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</si>
  <si>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</si>
  <si>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</si>
  <si>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</si>
  <si>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</si>
  <si>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</si>
  <si>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</si>
  <si>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</si>
  <si>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</si>
  <si>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</si>
  <si>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</si>
  <si>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</si>
  <si>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</si>
  <si>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</si>
  <si>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</si>
  <si>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</si>
  <si>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</si>
  <si>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</si>
  <si>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</si>
  <si>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</si>
  <si>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</si>
  <si>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9</t>
  </si>
  <si>
    <t>МВК    деревянный неблагоустроенный с водопроводом без канализации</t>
  </si>
  <si>
    <t>Жилой район  Исакогорский и Цигломенский  тер. округ</t>
  </si>
  <si>
    <t>СУДОРЕМОНТНИКОВ ул.</t>
  </si>
  <si>
    <t>621,4</t>
  </si>
  <si>
    <t xml:space="preserve">к Извещению и документации </t>
  </si>
  <si>
    <t>о проведении открытого конкурса</t>
  </si>
  <si>
    <t xml:space="preserve">Приложение № 2                                                     </t>
  </si>
  <si>
    <t>Лот № 5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</si>
</sst>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 vertical="top"/>
    </xf>
    <xf numFmtId="4" fontId="7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left" vertical="top"/>
    </xf>
    <xf numFmtId="4" fontId="8" fillId="2" borderId="1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left"/>
    </xf>
    <xf numFmtId="49" fontId="9" fillId="2" borderId="17" xfId="0" applyNumberFormat="1" applyFont="1" applyFill="1" applyBorder="1" applyAlignment="1">
      <alignment horizontal="left" wrapText="1"/>
    </xf>
    <xf numFmtId="4" fontId="8" fillId="2" borderId="17" xfId="0" applyNumberFormat="1" applyFont="1" applyFill="1" applyBorder="1" applyAlignment="1">
      <alignment horizontal="center" vertical="top"/>
    </xf>
    <xf numFmtId="49" fontId="9" fillId="2" borderId="17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0" fillId="0" borderId="0" xfId="0" applyFont="1" applyBorder="1"/>
    <xf numFmtId="0" fontId="10" fillId="0" borderId="0" xfId="0" applyFont="1" applyBorder="1"/>
    <xf numFmtId="49" fontId="4" fillId="2" borderId="16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 wrapText="1"/>
    </xf>
    <xf numFmtId="4" fontId="6" fillId="2" borderId="0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horizontal="left" vertical="center"/>
    </xf>
    <xf numFmtId="4" fontId="6" fillId="2" borderId="21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top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 vertical="top"/>
    </xf>
    <xf numFmtId="4" fontId="6" fillId="2" borderId="10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center" vertical="top"/>
    </xf>
    <xf numFmtId="4" fontId="6" fillId="2" borderId="9" xfId="0" applyNumberFormat="1" applyFont="1" applyFill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top"/>
    </xf>
    <xf numFmtId="4" fontId="6" fillId="2" borderId="2" xfId="0" applyNumberFormat="1" applyFont="1" applyFill="1" applyBorder="1" applyAlignment="1">
      <alignment horizontal="center" vertical="top"/>
    </xf>
    <xf numFmtId="4" fontId="6" fillId="2" borderId="4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left" vertical="top" wrapText="1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left" vertical="top"/>
    </xf>
    <xf numFmtId="4" fontId="6" fillId="2" borderId="7" xfId="0" applyNumberFormat="1" applyFont="1" applyFill="1" applyBorder="1" applyAlignment="1">
      <alignment horizontal="left" vertical="top"/>
    </xf>
    <xf numFmtId="4" fontId="6" fillId="2" borderId="8" xfId="0" applyNumberFormat="1" applyFont="1" applyFill="1" applyBorder="1" applyAlignment="1">
      <alignment horizontal="left" vertical="top"/>
    </xf>
    <xf numFmtId="4" fontId="6" fillId="2" borderId="17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0" fontId="11" fillId="0" borderId="0" xfId="0" applyFont="1"/>
    <xf numFmtId="0" fontId="10" fillId="0" borderId="0" xfId="0" applyFo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view="pageBreakPreview" zoomScale="90" zoomScaleNormal="100" zoomScaleSheetLayoutView="90" workbookViewId="0">
      <selection activeCell="I16" sqref="I16"/>
    </sheetView>
  </sheetViews>
  <sheetFormatPr defaultRowHeight="12.75"/>
  <cols>
    <col min="1" max="5" width="9.140625" style="4"/>
    <col min="6" max="7" width="20.7109375" style="4" customWidth="1"/>
    <col min="8" max="8" width="17.140625" style="5" customWidth="1"/>
    <col min="9" max="9" width="16.140625" style="5" customWidth="1"/>
    <col min="11" max="11" width="13.140625" customWidth="1"/>
  </cols>
  <sheetData>
    <row r="1" spans="1:20" s="1" customFormat="1" ht="16.5" customHeight="1">
      <c r="A1" s="42" t="s">
        <v>24</v>
      </c>
      <c r="B1" s="42"/>
      <c r="C1" s="42"/>
      <c r="D1" s="42"/>
      <c r="E1" s="42"/>
      <c r="F1" s="42"/>
      <c r="G1" s="5"/>
      <c r="H1" s="65" t="s">
        <v>57</v>
      </c>
      <c r="I1" s="20"/>
    </row>
    <row r="2" spans="1:20" s="1" customFormat="1" ht="16.5" customHeight="1">
      <c r="A2" s="42" t="s">
        <v>23</v>
      </c>
      <c r="B2" s="42"/>
      <c r="C2" s="42"/>
      <c r="D2" s="42"/>
      <c r="E2" s="42"/>
      <c r="F2" s="42"/>
      <c r="G2" s="5"/>
      <c r="H2" s="66" t="s">
        <v>55</v>
      </c>
      <c r="I2" s="21"/>
    </row>
    <row r="3" spans="1:20" s="1" customFormat="1" ht="16.5" customHeight="1">
      <c r="A3" s="42" t="s">
        <v>22</v>
      </c>
      <c r="B3" s="42"/>
      <c r="C3" s="42"/>
      <c r="D3" s="42"/>
      <c r="E3" s="42"/>
      <c r="F3" s="42"/>
      <c r="G3" s="5"/>
      <c r="H3" s="66" t="s">
        <v>56</v>
      </c>
      <c r="I3" s="20"/>
    </row>
    <row r="4" spans="1:20" s="1" customFormat="1" ht="16.5" customHeight="1">
      <c r="A4" s="43" t="s">
        <v>21</v>
      </c>
      <c r="B4" s="43"/>
      <c r="C4" s="43"/>
      <c r="D4" s="43"/>
      <c r="E4" s="43"/>
      <c r="F4" s="43"/>
      <c r="G4" s="5"/>
      <c r="H4" s="5"/>
      <c r="I4" s="5"/>
    </row>
    <row r="5" spans="1:20" s="1" customFormat="1">
      <c r="A5" s="3" t="s">
        <v>58</v>
      </c>
      <c r="B5" s="3" t="s">
        <v>52</v>
      </c>
      <c r="C5" s="4"/>
      <c r="D5" s="4"/>
      <c r="E5" s="4"/>
      <c r="F5" s="4"/>
      <c r="G5" s="4"/>
      <c r="H5" s="5"/>
      <c r="I5" s="5"/>
    </row>
    <row r="6" spans="1:20" s="19" customFormat="1" ht="15.75" customHeight="1">
      <c r="A6" s="54" t="s">
        <v>20</v>
      </c>
      <c r="B6" s="55"/>
      <c r="C6" s="55"/>
      <c r="D6" s="55"/>
      <c r="E6" s="55"/>
      <c r="F6" s="55"/>
      <c r="G6" s="31"/>
      <c r="H6" s="32"/>
      <c r="I6" s="33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6" customFormat="1" ht="56.25" customHeight="1">
      <c r="A7" s="56"/>
      <c r="B7" s="57"/>
      <c r="C7" s="57"/>
      <c r="D7" s="57"/>
      <c r="E7" s="57"/>
      <c r="F7" s="57"/>
      <c r="G7" s="34" t="s">
        <v>19</v>
      </c>
      <c r="H7" s="36" t="s">
        <v>51</v>
      </c>
      <c r="I7" s="29" t="s">
        <v>53</v>
      </c>
    </row>
    <row r="8" spans="1:20" s="6" customFormat="1">
      <c r="A8" s="56"/>
      <c r="B8" s="57"/>
      <c r="C8" s="57"/>
      <c r="D8" s="57"/>
      <c r="E8" s="57"/>
      <c r="F8" s="57"/>
      <c r="G8" s="35"/>
      <c r="H8" s="37"/>
      <c r="I8" s="28" t="s">
        <v>50</v>
      </c>
    </row>
    <row r="9" spans="1:20" s="1" customFormat="1">
      <c r="A9" s="44" t="s">
        <v>18</v>
      </c>
      <c r="B9" s="45"/>
      <c r="C9" s="45"/>
      <c r="D9" s="45"/>
      <c r="E9" s="45"/>
      <c r="F9" s="46"/>
      <c r="G9" s="13"/>
      <c r="H9" s="14">
        <f t="shared" ref="H9:I9" si="0">SUM(H10:H13)</f>
        <v>0</v>
      </c>
      <c r="I9" s="14">
        <f t="shared" si="0"/>
        <v>0</v>
      </c>
    </row>
    <row r="10" spans="1:20" s="1" customFormat="1">
      <c r="A10" s="38" t="s">
        <v>25</v>
      </c>
      <c r="B10" s="38"/>
      <c r="C10" s="38"/>
      <c r="D10" s="38"/>
      <c r="E10" s="38"/>
      <c r="F10" s="38"/>
      <c r="G10" s="9" t="s">
        <v>11</v>
      </c>
      <c r="H10" s="9">
        <v>0</v>
      </c>
      <c r="I10" s="9">
        <v>0</v>
      </c>
    </row>
    <row r="11" spans="1:20" s="1" customFormat="1">
      <c r="A11" s="38" t="s">
        <v>26</v>
      </c>
      <c r="B11" s="38"/>
      <c r="C11" s="38"/>
      <c r="D11" s="38"/>
      <c r="E11" s="38"/>
      <c r="F11" s="38"/>
      <c r="G11" s="9" t="s">
        <v>11</v>
      </c>
      <c r="H11" s="9">
        <v>0</v>
      </c>
      <c r="I11" s="9">
        <v>0</v>
      </c>
    </row>
    <row r="12" spans="1:20" s="1" customFormat="1">
      <c r="A12" s="38" t="s">
        <v>17</v>
      </c>
      <c r="B12" s="38"/>
      <c r="C12" s="38"/>
      <c r="D12" s="38"/>
      <c r="E12" s="38"/>
      <c r="F12" s="38"/>
      <c r="G12" s="9" t="s">
        <v>11</v>
      </c>
      <c r="H12" s="9">
        <v>0</v>
      </c>
      <c r="I12" s="9">
        <v>0</v>
      </c>
    </row>
    <row r="13" spans="1:20" s="1" customFormat="1">
      <c r="A13" s="38" t="s">
        <v>16</v>
      </c>
      <c r="B13" s="38"/>
      <c r="C13" s="38"/>
      <c r="D13" s="38"/>
      <c r="E13" s="38"/>
      <c r="F13" s="38"/>
      <c r="G13" s="9" t="s">
        <v>15</v>
      </c>
      <c r="H13" s="9">
        <v>0</v>
      </c>
      <c r="I13" s="9">
        <v>0</v>
      </c>
    </row>
    <row r="14" spans="1:20" s="1" customFormat="1" ht="23.85" customHeight="1">
      <c r="A14" s="39" t="s">
        <v>14</v>
      </c>
      <c r="B14" s="40"/>
      <c r="C14" s="40"/>
      <c r="D14" s="40"/>
      <c r="E14" s="40"/>
      <c r="F14" s="41"/>
      <c r="G14" s="8"/>
      <c r="H14" s="7">
        <f t="shared" ref="H14:I14" si="1">SUM(H15:H21)</f>
        <v>9.86</v>
      </c>
      <c r="I14" s="7">
        <f t="shared" si="1"/>
        <v>73524.047999999995</v>
      </c>
    </row>
    <row r="15" spans="1:20" s="1" customFormat="1">
      <c r="A15" s="38" t="s">
        <v>39</v>
      </c>
      <c r="B15" s="38"/>
      <c r="C15" s="38"/>
      <c r="D15" s="38"/>
      <c r="E15" s="38"/>
      <c r="F15" s="38"/>
      <c r="G15" s="9" t="s">
        <v>40</v>
      </c>
      <c r="H15" s="9">
        <v>0.95</v>
      </c>
      <c r="I15" s="9">
        <f>0.95*12*I35</f>
        <v>7083.9599999999991</v>
      </c>
    </row>
    <row r="16" spans="1:20" s="1" customFormat="1">
      <c r="A16" s="38" t="s">
        <v>30</v>
      </c>
      <c r="B16" s="38"/>
      <c r="C16" s="38"/>
      <c r="D16" s="38"/>
      <c r="E16" s="38"/>
      <c r="F16" s="38"/>
      <c r="G16" s="9" t="s">
        <v>13</v>
      </c>
      <c r="H16" s="9">
        <v>0.89</v>
      </c>
      <c r="I16" s="9">
        <f>0.89*12*I35</f>
        <v>6636.5519999999997</v>
      </c>
    </row>
    <row r="17" spans="1:9" s="1" customFormat="1">
      <c r="A17" s="38" t="s">
        <v>31</v>
      </c>
      <c r="B17" s="38"/>
      <c r="C17" s="38"/>
      <c r="D17" s="38"/>
      <c r="E17" s="38"/>
      <c r="F17" s="38"/>
      <c r="G17" s="9" t="s">
        <v>41</v>
      </c>
      <c r="H17" s="9">
        <v>0.38</v>
      </c>
      <c r="I17" s="9">
        <f>0.38*12*I35</f>
        <v>2833.5840000000003</v>
      </c>
    </row>
    <row r="18" spans="1:9" s="1" customFormat="1" ht="57.75" customHeight="1">
      <c r="A18" s="62" t="s">
        <v>32</v>
      </c>
      <c r="B18" s="63"/>
      <c r="C18" s="63"/>
      <c r="D18" s="63"/>
      <c r="E18" s="63"/>
      <c r="F18" s="64"/>
      <c r="G18" s="10" t="s">
        <v>12</v>
      </c>
      <c r="H18" s="9">
        <v>0.27</v>
      </c>
      <c r="I18" s="9">
        <f>0.27*12*I35</f>
        <v>2013.336</v>
      </c>
    </row>
    <row r="19" spans="1:9" s="1" customFormat="1" ht="23.25" customHeight="1">
      <c r="A19" s="53" t="s">
        <v>33</v>
      </c>
      <c r="B19" s="38"/>
      <c r="C19" s="38"/>
      <c r="D19" s="38"/>
      <c r="E19" s="38"/>
      <c r="F19" s="38"/>
      <c r="G19" s="9" t="s">
        <v>42</v>
      </c>
      <c r="H19" s="9">
        <v>0.05</v>
      </c>
      <c r="I19" s="9">
        <f>0.05*12*I35</f>
        <v>372.84000000000003</v>
      </c>
    </row>
    <row r="20" spans="1:9" s="1" customFormat="1" ht="33.75">
      <c r="A20" s="38" t="s">
        <v>34</v>
      </c>
      <c r="B20" s="38"/>
      <c r="C20" s="38"/>
      <c r="D20" s="38"/>
      <c r="E20" s="38"/>
      <c r="F20" s="38"/>
      <c r="G20" s="11" t="s">
        <v>46</v>
      </c>
      <c r="H20" s="9">
        <v>2.62</v>
      </c>
      <c r="I20" s="9">
        <f>2.62*12*I35</f>
        <v>19536.815999999999</v>
      </c>
    </row>
    <row r="21" spans="1:9" s="1" customFormat="1">
      <c r="A21" s="38" t="s">
        <v>35</v>
      </c>
      <c r="B21" s="38"/>
      <c r="C21" s="38"/>
      <c r="D21" s="38"/>
      <c r="E21" s="38"/>
      <c r="F21" s="38"/>
      <c r="G21" s="9" t="s">
        <v>4</v>
      </c>
      <c r="H21" s="9">
        <v>4.7</v>
      </c>
      <c r="I21" s="9">
        <f>4.7*12*I35</f>
        <v>35046.959999999999</v>
      </c>
    </row>
    <row r="22" spans="1:9" s="1" customFormat="1" ht="13.5" customHeight="1">
      <c r="A22" s="39" t="s">
        <v>10</v>
      </c>
      <c r="B22" s="40"/>
      <c r="C22" s="40"/>
      <c r="D22" s="40"/>
      <c r="E22" s="40"/>
      <c r="F22" s="41"/>
      <c r="G22" s="8"/>
      <c r="H22" s="12">
        <f t="shared" ref="H22:I22" si="2">SUM(H23:H27)</f>
        <v>1.61</v>
      </c>
      <c r="I22" s="12">
        <f t="shared" si="2"/>
        <v>12005.448</v>
      </c>
    </row>
    <row r="23" spans="1:9" s="1" customFormat="1">
      <c r="A23" s="53" t="s">
        <v>37</v>
      </c>
      <c r="B23" s="38"/>
      <c r="C23" s="38"/>
      <c r="D23" s="38"/>
      <c r="E23" s="38"/>
      <c r="F23" s="38"/>
      <c r="G23" s="9" t="s">
        <v>4</v>
      </c>
      <c r="H23" s="9">
        <v>1.02</v>
      </c>
      <c r="I23" s="9">
        <f>1.02*12*I35</f>
        <v>7605.9359999999997</v>
      </c>
    </row>
    <row r="24" spans="1:9" s="1" customFormat="1" ht="25.5" customHeight="1">
      <c r="A24" s="53" t="s">
        <v>27</v>
      </c>
      <c r="B24" s="38"/>
      <c r="C24" s="38"/>
      <c r="D24" s="38"/>
      <c r="E24" s="38"/>
      <c r="F24" s="38"/>
      <c r="G24" s="9" t="s">
        <v>3</v>
      </c>
      <c r="H24" s="9">
        <f t="shared" ref="H24" si="3">0*1242*H35</f>
        <v>0</v>
      </c>
      <c r="I24" s="9">
        <f>0*1242*I35</f>
        <v>0</v>
      </c>
    </row>
    <row r="25" spans="1:9" s="1" customFormat="1" ht="25.5" customHeight="1">
      <c r="A25" s="53" t="s">
        <v>28</v>
      </c>
      <c r="B25" s="53"/>
      <c r="C25" s="53"/>
      <c r="D25" s="53"/>
      <c r="E25" s="53"/>
      <c r="F25" s="53"/>
      <c r="G25" s="9" t="s">
        <v>8</v>
      </c>
      <c r="H25" s="9">
        <f t="shared" ref="H25" si="4">0*12*H35</f>
        <v>0</v>
      </c>
      <c r="I25" s="9">
        <f>0*12*I35</f>
        <v>0</v>
      </c>
    </row>
    <row r="26" spans="1:9" s="1" customFormat="1" ht="57" customHeight="1">
      <c r="A26" s="53" t="s">
        <v>29</v>
      </c>
      <c r="B26" s="53"/>
      <c r="C26" s="53"/>
      <c r="D26" s="53"/>
      <c r="E26" s="53"/>
      <c r="F26" s="53"/>
      <c r="G26" s="10" t="s">
        <v>9</v>
      </c>
      <c r="H26" s="9">
        <v>0.04</v>
      </c>
      <c r="I26" s="9">
        <f>0.04*12*I35</f>
        <v>298.27199999999999</v>
      </c>
    </row>
    <row r="27" spans="1:9" s="1" customFormat="1" ht="85.5" customHeight="1">
      <c r="A27" s="53" t="s">
        <v>45</v>
      </c>
      <c r="B27" s="53"/>
      <c r="C27" s="53"/>
      <c r="D27" s="53"/>
      <c r="E27" s="53"/>
      <c r="F27" s="53"/>
      <c r="G27" s="9" t="s">
        <v>8</v>
      </c>
      <c r="H27" s="9">
        <v>0.55000000000000004</v>
      </c>
      <c r="I27" s="9">
        <f>0.55*12*I35</f>
        <v>4101.24</v>
      </c>
    </row>
    <row r="28" spans="1:9" s="1" customFormat="1">
      <c r="A28" s="50" t="s">
        <v>7</v>
      </c>
      <c r="B28" s="51"/>
      <c r="C28" s="51"/>
      <c r="D28" s="51"/>
      <c r="E28" s="51"/>
      <c r="F28" s="52"/>
      <c r="G28" s="8"/>
      <c r="H28" s="12">
        <f t="shared" ref="H28:I28" si="5">SUM(H29:H33)</f>
        <v>4.03</v>
      </c>
      <c r="I28" s="12">
        <f t="shared" si="5"/>
        <v>30050.904000000002</v>
      </c>
    </row>
    <row r="29" spans="1:9" s="1" customFormat="1" ht="176.25" customHeight="1">
      <c r="A29" s="53" t="s">
        <v>38</v>
      </c>
      <c r="B29" s="53"/>
      <c r="C29" s="53"/>
      <c r="D29" s="53"/>
      <c r="E29" s="53"/>
      <c r="F29" s="53"/>
      <c r="G29" s="10" t="s">
        <v>43</v>
      </c>
      <c r="H29" s="9">
        <v>1.25</v>
      </c>
      <c r="I29" s="9">
        <f>1.25*12*I35</f>
        <v>9321</v>
      </c>
    </row>
    <row r="30" spans="1:9" s="1" customFormat="1" ht="84.75" customHeight="1">
      <c r="A30" s="38" t="s">
        <v>6</v>
      </c>
      <c r="B30" s="38"/>
      <c r="C30" s="38"/>
      <c r="D30" s="38"/>
      <c r="E30" s="38"/>
      <c r="F30" s="38"/>
      <c r="G30" s="10" t="s">
        <v>5</v>
      </c>
      <c r="H30" s="9">
        <v>1.85</v>
      </c>
      <c r="I30" s="9">
        <f>1.85*12*I35</f>
        <v>13795.080000000002</v>
      </c>
    </row>
    <row r="31" spans="1:9" s="1" customFormat="1" ht="22.5">
      <c r="A31" s="38" t="s">
        <v>36</v>
      </c>
      <c r="B31" s="38"/>
      <c r="C31" s="38"/>
      <c r="D31" s="38"/>
      <c r="E31" s="38"/>
      <c r="F31" s="38"/>
      <c r="G31" s="11" t="s">
        <v>44</v>
      </c>
      <c r="H31" s="9">
        <f t="shared" ref="H31" si="6">1.54*12*H35</f>
        <v>0</v>
      </c>
      <c r="I31" s="9">
        <f>0*12*I35</f>
        <v>0</v>
      </c>
    </row>
    <row r="32" spans="1:9" s="1" customFormat="1">
      <c r="A32" s="38" t="s">
        <v>48</v>
      </c>
      <c r="B32" s="38"/>
      <c r="C32" s="38"/>
      <c r="D32" s="38"/>
      <c r="E32" s="38"/>
      <c r="F32" s="38"/>
      <c r="G32" s="9" t="s">
        <v>4</v>
      </c>
      <c r="H32" s="9">
        <v>0.68</v>
      </c>
      <c r="I32" s="9">
        <f>0.68*12*I35</f>
        <v>5070.6239999999998</v>
      </c>
    </row>
    <row r="33" spans="1:16" s="1" customFormat="1">
      <c r="A33" s="38" t="s">
        <v>49</v>
      </c>
      <c r="B33" s="38"/>
      <c r="C33" s="38"/>
      <c r="D33" s="38"/>
      <c r="E33" s="38"/>
      <c r="F33" s="38"/>
      <c r="G33" s="9" t="s">
        <v>8</v>
      </c>
      <c r="H33" s="9">
        <v>0.25</v>
      </c>
      <c r="I33" s="9">
        <f>0.25*12*I35</f>
        <v>1864.1999999999998</v>
      </c>
    </row>
    <row r="34" spans="1:16" s="1" customFormat="1">
      <c r="A34" s="58" t="s">
        <v>2</v>
      </c>
      <c r="B34" s="59"/>
      <c r="C34" s="59"/>
      <c r="D34" s="59"/>
      <c r="E34" s="59"/>
      <c r="F34" s="60"/>
      <c r="G34" s="15"/>
      <c r="H34" s="16"/>
      <c r="I34" s="16">
        <f>I14+I22+I28</f>
        <v>115580.4</v>
      </c>
      <c r="J34" s="25"/>
      <c r="K34" s="26"/>
      <c r="L34" s="26"/>
      <c r="M34" s="26"/>
      <c r="N34" s="26"/>
      <c r="O34" s="26"/>
      <c r="P34" s="26"/>
    </row>
    <row r="35" spans="1:16" s="19" customFormat="1">
      <c r="A35" s="61" t="s">
        <v>1</v>
      </c>
      <c r="B35" s="61"/>
      <c r="C35" s="61"/>
      <c r="D35" s="61"/>
      <c r="E35" s="61"/>
      <c r="F35" s="61"/>
      <c r="G35" s="23"/>
      <c r="H35" s="22"/>
      <c r="I35" s="24" t="s">
        <v>54</v>
      </c>
      <c r="J35" s="25"/>
      <c r="K35" s="26"/>
      <c r="L35" s="26"/>
      <c r="M35" s="26"/>
      <c r="N35" s="26"/>
      <c r="O35" s="26"/>
      <c r="P35" s="26"/>
    </row>
    <row r="36" spans="1:16" s="2" customFormat="1" ht="25.5" customHeight="1">
      <c r="A36" s="47" t="s">
        <v>47</v>
      </c>
      <c r="B36" s="48"/>
      <c r="C36" s="48"/>
      <c r="D36" s="48"/>
      <c r="E36" s="48"/>
      <c r="F36" s="49"/>
      <c r="G36" s="18"/>
      <c r="H36" s="17">
        <f t="shared" ref="H36" si="7">H14+H22+H28</f>
        <v>15.5</v>
      </c>
      <c r="I36" s="18">
        <f>I34 /12/I35</f>
        <v>15.499999999999998</v>
      </c>
      <c r="J36" s="25"/>
      <c r="K36" s="26"/>
      <c r="L36" s="26"/>
      <c r="M36" s="26"/>
      <c r="N36" s="26"/>
      <c r="O36" s="26"/>
      <c r="P36" s="26"/>
    </row>
    <row r="37" spans="1:16" s="1" customFormat="1" ht="12.75" customHeight="1">
      <c r="A37" s="4"/>
      <c r="B37" s="4"/>
      <c r="C37" s="4"/>
      <c r="D37" s="4"/>
      <c r="E37" s="4"/>
      <c r="F37" s="4"/>
      <c r="G37" s="4"/>
      <c r="H37" s="5"/>
      <c r="I37" s="5"/>
      <c r="J37" s="25"/>
      <c r="K37" s="26"/>
      <c r="L37" s="26"/>
      <c r="M37" s="26"/>
      <c r="N37" s="26"/>
      <c r="O37" s="26"/>
      <c r="P37" s="26"/>
    </row>
    <row r="38" spans="1:16" s="1" customFormat="1" ht="12.75" hidden="1" customHeight="1">
      <c r="A38" s="4"/>
      <c r="B38" s="4"/>
      <c r="C38" s="4"/>
      <c r="D38" s="4"/>
      <c r="E38" s="4"/>
      <c r="F38" s="4"/>
      <c r="G38" s="4"/>
      <c r="H38" s="5"/>
      <c r="I38" s="5"/>
      <c r="J38" s="25"/>
      <c r="K38" s="27"/>
      <c r="L38" s="27"/>
      <c r="M38" s="27"/>
      <c r="N38" s="27"/>
      <c r="O38" s="27"/>
      <c r="P38" s="27"/>
    </row>
    <row r="39" spans="1:16" s="1" customFormat="1">
      <c r="A39" s="4"/>
      <c r="B39" s="4"/>
      <c r="C39" s="4"/>
      <c r="D39" s="4"/>
      <c r="E39" s="4"/>
      <c r="F39" s="4"/>
      <c r="G39" s="4"/>
      <c r="H39" s="5"/>
      <c r="I39" s="5"/>
    </row>
    <row r="40" spans="1:16" s="1" customFormat="1">
      <c r="A40" s="4"/>
      <c r="B40" s="4"/>
      <c r="C40" s="4"/>
      <c r="D40" s="4"/>
      <c r="E40" s="4"/>
      <c r="F40" s="4"/>
      <c r="G40" s="4"/>
      <c r="H40" s="5"/>
      <c r="I40" s="5"/>
    </row>
    <row r="41" spans="1:16" s="1" customFormat="1">
      <c r="A41" s="4" t="s">
        <v>0</v>
      </c>
      <c r="B41" s="4">
        <v>12</v>
      </c>
      <c r="C41" s="4"/>
      <c r="D41" s="4"/>
      <c r="E41" s="4"/>
      <c r="F41" s="4"/>
      <c r="G41" s="4"/>
      <c r="H41" s="5"/>
      <c r="I41" s="5"/>
    </row>
    <row r="42" spans="1:16" s="1" customFormat="1">
      <c r="A42" s="4"/>
      <c r="B42" s="4"/>
      <c r="C42" s="4"/>
      <c r="D42" s="4"/>
      <c r="E42" s="4"/>
      <c r="F42" s="4"/>
      <c r="G42" s="4"/>
      <c r="H42" s="5"/>
      <c r="I42" s="5"/>
    </row>
  </sheetData>
  <mergeCells count="35">
    <mergeCell ref="A15:F15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  <mergeCell ref="A26:F26"/>
    <mergeCell ref="A36:F36"/>
    <mergeCell ref="A28:F28"/>
    <mergeCell ref="A29:F29"/>
    <mergeCell ref="A30:F30"/>
    <mergeCell ref="A33:F33"/>
    <mergeCell ref="A31:F31"/>
    <mergeCell ref="A32:F32"/>
    <mergeCell ref="A34:F34"/>
    <mergeCell ref="A35:F35"/>
    <mergeCell ref="A13:F13"/>
    <mergeCell ref="A14:F14"/>
    <mergeCell ref="A1:F1"/>
    <mergeCell ref="A2:F2"/>
    <mergeCell ref="A3:F3"/>
    <mergeCell ref="A4:F4"/>
    <mergeCell ref="A9:F9"/>
    <mergeCell ref="A6:F8"/>
    <mergeCell ref="G7:G8"/>
    <mergeCell ref="H7:H8"/>
    <mergeCell ref="A10:F10"/>
    <mergeCell ref="A11:F11"/>
    <mergeCell ref="A12:F12"/>
  </mergeCells>
  <pageMargins left="0.23622047244094491" right="0.11811023622047245" top="0.23622047244094491" bottom="0.19685039370078741" header="0.31496062992125984" footer="0.31496062992125984"/>
  <pageSetup paperSize="9" scale="7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2016-02-05T12:11:36Z</cp:lastPrinted>
  <dcterms:created xsi:type="dcterms:W3CDTF">2013-04-24T10:34:01Z</dcterms:created>
  <dcterms:modified xsi:type="dcterms:W3CDTF">2016-02-05T12:11:49Z</dcterms:modified>
</cp:coreProperties>
</file>