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420" windowWidth="19440" windowHeight="12285"/>
  </bookViews>
  <sheets>
    <sheet name="лот1" sheetId="3" r:id="rId1"/>
    <sheet name="Лист1" sheetId="2" r:id="rId2"/>
  </sheets>
  <definedNames>
    <definedName name="Excel_BuiltIn_Print_Area_3" localSheetId="0">#REF!</definedName>
    <definedName name="Excel_BuiltIn_Print_Area_3">"$#ССЫЛ!.$A$1:$AJ$35"</definedName>
    <definedName name="_xlnm.Print_Titles" localSheetId="0">лот1!$A:$F</definedName>
    <definedName name="_xlnm.Print_Area" localSheetId="0">лот1!$A$1:$I$40</definedName>
  </definedNames>
  <calcPr calcId="125725"/>
</workbook>
</file>

<file path=xl/calcChain.xml><?xml version="1.0" encoding="utf-8"?>
<calcChain xmlns="http://schemas.openxmlformats.org/spreadsheetml/2006/main">
  <c r="I33" i="3"/>
  <c r="I32"/>
  <c r="I30"/>
  <c r="I29"/>
  <c r="I27"/>
  <c r="I26"/>
  <c r="I23"/>
  <c r="I21"/>
  <c r="I20"/>
  <c r="I18"/>
  <c r="I17"/>
  <c r="I16"/>
  <c r="I15"/>
  <c r="I31"/>
  <c r="H28"/>
  <c r="I25"/>
  <c r="H25"/>
  <c r="I24"/>
  <c r="H24"/>
  <c r="H22"/>
  <c r="I19"/>
  <c r="H14"/>
  <c r="I9"/>
  <c r="H9"/>
  <c r="H36" l="1"/>
  <c r="I28"/>
  <c r="I22"/>
  <c r="I14"/>
  <c r="I34" l="1"/>
  <c r="I36" s="1"/>
</calcChain>
</file>

<file path=xl/sharedStrings.xml><?xml version="1.0" encoding="utf-8"?>
<sst xmlns="http://schemas.openxmlformats.org/spreadsheetml/2006/main" count="65" uniqueCount="59">
  <si>
    <t>месяцы</t>
  </si>
  <si>
    <t>Площадь жилых помещений</t>
  </si>
  <si>
    <t>Общая годовая стоимость работ по многоквартирным домам</t>
  </si>
  <si>
    <t>раз(а) в год</t>
  </si>
  <si>
    <t>4 раз(а) в год</t>
  </si>
  <si>
    <t>постоянно
на системах водоснабжения, теплоснабжения, газоснабжения, канализации, энергоснабжения</t>
  </si>
  <si>
    <t>18. Аварийное обслуживание</t>
  </si>
  <si>
    <t>IV. Проведение технических осмотров и мелкий ремонт</t>
  </si>
  <si>
    <t>1 раз(а) в год</t>
  </si>
  <si>
    <t>по мере необходимости в течение (указать период устранения неисправности)</t>
  </si>
  <si>
    <t>III. Подготовка многоквартирного дома к сезонной эксплуатации</t>
  </si>
  <si>
    <t>раз(а) в неделю</t>
  </si>
  <si>
    <t>по мере необходимости. Начало работ не позднее _____ часов после начала снегопада</t>
  </si>
  <si>
    <t>5 раз(а) в неделю</t>
  </si>
  <si>
    <t>II. Уборка земельного участка, входящего в состав общего имущества многоквартирного дома</t>
  </si>
  <si>
    <t>раз(а) в месяц</t>
  </si>
  <si>
    <t>4. Мытье и протирка закрывающих устройств мусоропровода</t>
  </si>
  <si>
    <t>3. Очистка и влажная уборка мусорных камер</t>
  </si>
  <si>
    <t>I. Содержание помещений общего пользования</t>
  </si>
  <si>
    <t>Периодичность</t>
  </si>
  <si>
    <t>Перечень обязательных работ, услуг</t>
  </si>
  <si>
    <t>объектом конкурса</t>
  </si>
  <si>
    <t>собственников помещений в многоквартирном доме, являющегося</t>
  </si>
  <si>
    <t>обязательных работ и услуг по содержанию и ремонту общего имущества</t>
  </si>
  <si>
    <t>ПЕРЕЧЕНЬ</t>
  </si>
  <si>
    <t>1. Сухая и влажная  уборка полов во всех помещениях общего пользования</t>
  </si>
  <si>
    <t xml:space="preserve">2. Сухая и влажная уборка полов кабины лифта </t>
  </si>
  <si>
    <t xml:space="preserve">13. Выявление деформации и повреждений водоотводящих устройств и оборудования, 
</t>
  </si>
  <si>
    <t xml:space="preserve">14.Контроль состояния и восстановление исправности элементов внутренней канализации, канализационных вытяжек, внутреннего водостока
</t>
  </si>
  <si>
    <t xml:space="preserve">15. Проверка целостности оконных и дверных заполнений в помещениях общего пользования, работоспособности фурнитуры элементов оконных и дверных заполнений, при выявлении нарушений в отопительный период - незамедлительный ремонт
</t>
  </si>
  <si>
    <t>6. Уборка мусора на контейнерных площадках (помойных ям)</t>
  </si>
  <si>
    <t>7. Очистка придомовой территории от снега при отсутствии снегопадов</t>
  </si>
  <si>
    <t>8. Сдвигание свежепыпавшего снега и подметание снега при снегопаде, очиска придомовой территории от наледи и льда c подсыпкой противоскользящего материала</t>
  </si>
  <si>
    <t xml:space="preserve">9. Проверка и при необходимости очистка кровли от скопления снега и наледи, сосулек
</t>
  </si>
  <si>
    <t>10. Вывоз твердых бытовых отходов (ТБО), жидких бытовых отходов</t>
  </si>
  <si>
    <t>11. Очистка выгребных ям (для деревянных неблагоустроенных зданий)</t>
  </si>
  <si>
    <t>19. Ремонт кровли, крылец, козырьков, деревянных тротуаров</t>
  </si>
  <si>
    <t xml:space="preserve">12. Сезонный осмотр конструкций здания( фасадов, стен, фундаментов, кровли)
</t>
  </si>
  <si>
    <t>17. Техническое обслуживание и сезонное управление оборудованием систем вентиляции и дымоудаления, устранение неисправностей печей, каминов и очагов, влекущих к нарушению противопожарных требований, техническое обслуживание и ремонт силовых и осветительных установок, внутридомовых электросетей, контроль состояния и восстановление исправности элементов внутренней канализации, канализационных вытяжек, внутреннего водостока, проверка автоматических регуляторов и устройств,  проверка работоспособности и обслуживание устройства водоподготовки для системы горячего водоснабжения, проверка исправности и работоспособности оборудования тепловых пунктов и водоподкачек в многоквартирных домах,  консервация и раконсервация системы отопления, промывка централизованных систем теплоснабжения для удаления накипно-коррозионных отложений,  удаление воздуха из системы отопления.</t>
  </si>
  <si>
    <t xml:space="preserve">5. Уборка мусора с придомовой территории </t>
  </si>
  <si>
    <t>1 раз(а) в 2 недели</t>
  </si>
  <si>
    <t>2 раз(а) в неделю</t>
  </si>
  <si>
    <t>2 раз(а) в год</t>
  </si>
  <si>
    <t>проверка исправности вытяжек 1 раз(а) в год. Проверка наличия тяги в дымовентиляционных каналах  2 раз(а) в год. Проверка заземления оболочки электрокабеля, замеры сопротивления 4 раз(а) в год. Регулировка систем отопления 2 раза в год. Консервация и расконсервация системы отопления 1 раз в год. Прочиска канализационных лежаков 2 раза в год.</t>
  </si>
  <si>
    <t>по мере необходимости в течение года</t>
  </si>
  <si>
    <t>16. Проверка исправности, работоспособности, регулировка и техническое обслуживание насосов, запорной арматуры,  промывка систем водоснабжения для удаления накипно-коррозионных отложений, промывка централизованных систем теплоснабжения для удаления накипно-коррозионных отложений,  обслуживание и ремонт бойлерных, удаление воздуха из системы отопления, смена отдельных участков трубопроводов по необходимости.
Заделка щелей в печах, оштукатуривание, прочистка дымохода.</t>
  </si>
  <si>
    <t>3 раз(а) в неделю контейнера (6 раз в год - помойницы)</t>
  </si>
  <si>
    <t xml:space="preserve">Стоимость на 1 кв. м. общей площади (руб./мес.)         (размер платы в месяц на 1 кв. м.)  </t>
  </si>
  <si>
    <t>20. Дератизация</t>
  </si>
  <si>
    <t>21. Дезинсекция</t>
  </si>
  <si>
    <t xml:space="preserve">Лот № 1 </t>
  </si>
  <si>
    <t>к извещению и конкурсной документации</t>
  </si>
  <si>
    <t>Ильича ул.</t>
  </si>
  <si>
    <t>415,8</t>
  </si>
  <si>
    <t>Стоимость работ и услуг</t>
  </si>
  <si>
    <t xml:space="preserve">д. 16 </t>
  </si>
  <si>
    <t>Жилой район  Северный  териториальный  округ</t>
  </si>
  <si>
    <t>Приложение №2</t>
  </si>
  <si>
    <t xml:space="preserve">  МВК (поквартирно) деревянный неблагоустроенный с водопроводом без канализации и центрального отопления (септик)</t>
  </si>
</sst>
</file>

<file path=xl/styles.xml><?xml version="1.0" encoding="utf-8"?>
<styleSheet xmlns="http://schemas.openxmlformats.org/spreadsheetml/2006/main">
  <fonts count="16">
    <font>
      <sz val="10"/>
      <name val="Arial Cyr"/>
      <family val="2"/>
      <charset val="204"/>
    </font>
    <font>
      <sz val="10"/>
      <name val="Arial Cyr"/>
      <family val="2"/>
      <charset val="204"/>
    </font>
    <font>
      <sz val="10"/>
      <name val="Times New Roman"/>
      <family val="1"/>
    </font>
    <font>
      <b/>
      <sz val="10"/>
      <name val="Times New Roman"/>
      <family val="1"/>
    </font>
    <font>
      <sz val="9"/>
      <name val="Times New Roman"/>
      <family val="1"/>
    </font>
    <font>
      <b/>
      <sz val="11"/>
      <name val="Times New Roman"/>
      <family val="1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9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204"/>
    </font>
    <font>
      <sz val="12"/>
      <name val="Calibri"/>
      <family val="2"/>
      <charset val="204"/>
    </font>
    <font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auto="1"/>
      </top>
      <bottom style="dotted">
        <color indexed="8"/>
      </bottom>
      <diagonal/>
    </border>
  </borders>
  <cellStyleXfs count="2">
    <xf numFmtId="0" fontId="0" fillId="0" borderId="0"/>
    <xf numFmtId="0" fontId="1" fillId="0" borderId="0"/>
  </cellStyleXfs>
  <cellXfs count="69">
    <xf numFmtId="0" fontId="0" fillId="0" borderId="0" xfId="0"/>
    <xf numFmtId="0" fontId="2" fillId="0" borderId="0" xfId="0" applyFont="1" applyAlignment="1"/>
    <xf numFmtId="0" fontId="2" fillId="0" borderId="0" xfId="0" applyFont="1" applyAlignment="1">
      <alignment horizontal="center" vertical="center"/>
    </xf>
    <xf numFmtId="4" fontId="7" fillId="2" borderId="0" xfId="0" applyNumberFormat="1" applyFont="1" applyFill="1" applyAlignment="1">
      <alignment horizontal="right"/>
    </xf>
    <xf numFmtId="4" fontId="6" fillId="2" borderId="0" xfId="0" applyNumberFormat="1" applyFont="1" applyFill="1" applyAlignment="1">
      <alignment horizontal="right"/>
    </xf>
    <xf numFmtId="0" fontId="3" fillId="2" borderId="0" xfId="0" applyFont="1" applyFill="1" applyAlignment="1"/>
    <xf numFmtId="0" fontId="2" fillId="2" borderId="0" xfId="0" applyFont="1" applyFill="1" applyAlignment="1"/>
    <xf numFmtId="4" fontId="2" fillId="2" borderId="0" xfId="0" applyNumberFormat="1" applyFont="1" applyFill="1" applyAlignment="1">
      <alignment horizontal="right"/>
    </xf>
    <xf numFmtId="4" fontId="2" fillId="2" borderId="0" xfId="0" applyNumberFormat="1" applyFont="1" applyFill="1" applyAlignment="1">
      <alignment horizontal="right"/>
    </xf>
    <xf numFmtId="0" fontId="2" fillId="0" borderId="0" xfId="0" applyFont="1" applyFill="1" applyAlignment="1">
      <alignment horizontal="center"/>
    </xf>
    <xf numFmtId="4" fontId="10" fillId="2" borderId="1" xfId="0" applyNumberFormat="1" applyFont="1" applyFill="1" applyBorder="1" applyAlignment="1">
      <alignment horizontal="center"/>
    </xf>
    <xf numFmtId="4" fontId="9" fillId="2" borderId="1" xfId="0" applyNumberFormat="1" applyFont="1" applyFill="1" applyBorder="1" applyAlignment="1">
      <alignment horizontal="center" vertical="top"/>
    </xf>
    <xf numFmtId="4" fontId="9" fillId="2" borderId="1" xfId="0" applyNumberFormat="1" applyFont="1" applyFill="1" applyBorder="1" applyAlignment="1">
      <alignment horizontal="center"/>
    </xf>
    <xf numFmtId="4" fontId="9" fillId="2" borderId="1" xfId="0" applyNumberFormat="1" applyFont="1" applyFill="1" applyBorder="1" applyAlignment="1">
      <alignment horizontal="center" vertical="top" wrapText="1"/>
    </xf>
    <xf numFmtId="4" fontId="9" fillId="2" borderId="1" xfId="0" applyNumberFormat="1" applyFont="1" applyFill="1" applyBorder="1" applyAlignment="1">
      <alignment horizontal="center" wrapText="1"/>
    </xf>
    <xf numFmtId="4" fontId="10" fillId="2" borderId="1" xfId="0" applyNumberFormat="1" applyFont="1" applyFill="1" applyBorder="1" applyAlignment="1">
      <alignment horizontal="center" vertical="top"/>
    </xf>
    <xf numFmtId="4" fontId="9" fillId="2" borderId="5" xfId="0" applyNumberFormat="1" applyFont="1" applyFill="1" applyBorder="1" applyAlignment="1">
      <alignment horizontal="center" vertical="top"/>
    </xf>
    <xf numFmtId="4" fontId="10" fillId="2" borderId="5" xfId="0" applyNumberFormat="1" applyFont="1" applyFill="1" applyBorder="1" applyAlignment="1">
      <alignment horizontal="center"/>
    </xf>
    <xf numFmtId="4" fontId="10" fillId="2" borderId="15" xfId="0" applyNumberFormat="1" applyFont="1" applyFill="1" applyBorder="1" applyAlignment="1">
      <alignment horizontal="left" vertical="top"/>
    </xf>
    <xf numFmtId="4" fontId="10" fillId="2" borderId="15" xfId="0" applyNumberFormat="1" applyFont="1" applyFill="1" applyBorder="1" applyAlignment="1">
      <alignment horizontal="center" vertical="center"/>
    </xf>
    <xf numFmtId="4" fontId="10" fillId="2" borderId="5" xfId="0" applyNumberFormat="1" applyFont="1" applyFill="1" applyBorder="1" applyAlignment="1">
      <alignment horizontal="center" vertical="center"/>
    </xf>
    <xf numFmtId="0" fontId="2" fillId="0" borderId="0" xfId="0" applyFont="1" applyBorder="1" applyAlignment="1"/>
    <xf numFmtId="49" fontId="11" fillId="2" borderId="16" xfId="0" applyNumberFormat="1" applyFont="1" applyFill="1" applyBorder="1" applyAlignment="1">
      <alignment horizontal="left" wrapText="1"/>
    </xf>
    <xf numFmtId="4" fontId="10" fillId="2" borderId="16" xfId="0" applyNumberFormat="1" applyFont="1" applyFill="1" applyBorder="1" applyAlignment="1">
      <alignment horizontal="center" vertical="top"/>
    </xf>
    <xf numFmtId="4" fontId="2" fillId="0" borderId="0" xfId="0" applyNumberFormat="1" applyFont="1" applyAlignment="1"/>
    <xf numFmtId="0" fontId="6" fillId="0" borderId="0" xfId="0" applyFont="1" applyAlignment="1">
      <alignment horizontal="right"/>
    </xf>
    <xf numFmtId="0" fontId="6" fillId="0" borderId="0" xfId="0" applyFont="1"/>
    <xf numFmtId="0" fontId="12" fillId="0" borderId="0" xfId="0" applyFont="1"/>
    <xf numFmtId="4" fontId="13" fillId="2" borderId="0" xfId="0" applyNumberFormat="1" applyFont="1" applyFill="1" applyAlignment="1">
      <alignment horizontal="right"/>
    </xf>
    <xf numFmtId="4" fontId="14" fillId="2" borderId="5" xfId="0" applyNumberFormat="1" applyFont="1" applyFill="1" applyBorder="1" applyAlignment="1">
      <alignment horizontal="center"/>
    </xf>
    <xf numFmtId="4" fontId="15" fillId="2" borderId="1" xfId="0" applyNumberFormat="1" applyFont="1" applyFill="1" applyBorder="1" applyAlignment="1">
      <alignment horizontal="center"/>
    </xf>
    <xf numFmtId="4" fontId="14" fillId="2" borderId="1" xfId="0" applyNumberFormat="1" applyFont="1" applyFill="1" applyBorder="1" applyAlignment="1">
      <alignment horizontal="center"/>
    </xf>
    <xf numFmtId="4" fontId="14" fillId="2" borderId="1" xfId="0" applyNumberFormat="1" applyFont="1" applyFill="1" applyBorder="1" applyAlignment="1">
      <alignment horizontal="center" vertical="top"/>
    </xf>
    <xf numFmtId="4" fontId="14" fillId="2" borderId="15" xfId="0" applyNumberFormat="1" applyFont="1" applyFill="1" applyBorder="1" applyAlignment="1">
      <alignment horizontal="center" vertical="center"/>
    </xf>
    <xf numFmtId="0" fontId="13" fillId="2" borderId="0" xfId="0" applyFont="1" applyFill="1" applyAlignment="1"/>
    <xf numFmtId="0" fontId="13" fillId="2" borderId="0" xfId="0" applyFont="1" applyFill="1" applyBorder="1" applyAlignment="1"/>
    <xf numFmtId="49" fontId="11" fillId="2" borderId="19" xfId="0" applyNumberFormat="1" applyFont="1" applyFill="1" applyBorder="1" applyAlignment="1">
      <alignment horizontal="center" wrapText="1"/>
    </xf>
    <xf numFmtId="49" fontId="11" fillId="2" borderId="20" xfId="0" applyNumberFormat="1" applyFont="1" applyFill="1" applyBorder="1" applyAlignment="1">
      <alignment horizontal="center" wrapText="1"/>
    </xf>
    <xf numFmtId="49" fontId="11" fillId="2" borderId="18" xfId="0" applyNumberFormat="1" applyFont="1" applyFill="1" applyBorder="1" applyAlignment="1">
      <alignment horizontal="center" wrapText="1"/>
    </xf>
    <xf numFmtId="4" fontId="14" fillId="2" borderId="21" xfId="0" applyNumberFormat="1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left" vertical="top" wrapText="1"/>
    </xf>
    <xf numFmtId="4" fontId="4" fillId="2" borderId="1" xfId="0" applyNumberFormat="1" applyFont="1" applyFill="1" applyBorder="1" applyAlignment="1">
      <alignment horizontal="left" vertical="top"/>
    </xf>
    <xf numFmtId="4" fontId="4" fillId="2" borderId="3" xfId="0" applyNumberFormat="1" applyFont="1" applyFill="1" applyBorder="1" applyAlignment="1">
      <alignment horizontal="left" vertical="top" wrapText="1"/>
    </xf>
    <xf numFmtId="4" fontId="4" fillId="2" borderId="2" xfId="0" applyNumberFormat="1" applyFont="1" applyFill="1" applyBorder="1" applyAlignment="1">
      <alignment horizontal="left" vertical="top" wrapText="1"/>
    </xf>
    <xf numFmtId="4" fontId="4" fillId="2" borderId="4" xfId="0" applyNumberFormat="1" applyFont="1" applyFill="1" applyBorder="1" applyAlignment="1">
      <alignment horizontal="left" vertical="top" wrapText="1"/>
    </xf>
    <xf numFmtId="4" fontId="8" fillId="2" borderId="3" xfId="0" applyNumberFormat="1" applyFont="1" applyFill="1" applyBorder="1" applyAlignment="1">
      <alignment horizontal="center" vertical="top" wrapText="1"/>
    </xf>
    <xf numFmtId="4" fontId="8" fillId="2" borderId="2" xfId="0" applyNumberFormat="1" applyFont="1" applyFill="1" applyBorder="1" applyAlignment="1">
      <alignment horizontal="center" vertical="top" wrapText="1"/>
    </xf>
    <xf numFmtId="4" fontId="8" fillId="2" borderId="4" xfId="0" applyNumberFormat="1" applyFont="1" applyFill="1" applyBorder="1" applyAlignment="1">
      <alignment horizontal="center" vertical="top" wrapText="1"/>
    </xf>
    <xf numFmtId="4" fontId="8" fillId="2" borderId="9" xfId="0" applyNumberFormat="1" applyFont="1" applyFill="1" applyBorder="1" applyAlignment="1">
      <alignment horizontal="left" vertical="center" wrapText="1"/>
    </xf>
    <xf numFmtId="4" fontId="8" fillId="2" borderId="10" xfId="0" applyNumberFormat="1" applyFont="1" applyFill="1" applyBorder="1" applyAlignment="1">
      <alignment horizontal="left" vertical="center" wrapText="1"/>
    </xf>
    <xf numFmtId="4" fontId="8" fillId="2" borderId="11" xfId="0" applyNumberFormat="1" applyFont="1" applyFill="1" applyBorder="1" applyAlignment="1">
      <alignment horizontal="left" vertical="center" wrapText="1"/>
    </xf>
    <xf numFmtId="4" fontId="8" fillId="2" borderId="3" xfId="0" applyNumberFormat="1" applyFont="1" applyFill="1" applyBorder="1" applyAlignment="1">
      <alignment horizontal="center" vertical="top"/>
    </xf>
    <xf numFmtId="4" fontId="8" fillId="2" borderId="2" xfId="0" applyNumberFormat="1" applyFont="1" applyFill="1" applyBorder="1" applyAlignment="1">
      <alignment horizontal="center" vertical="top"/>
    </xf>
    <xf numFmtId="4" fontId="8" fillId="2" borderId="4" xfId="0" applyNumberFormat="1" applyFont="1" applyFill="1" applyBorder="1" applyAlignment="1">
      <alignment horizontal="center" vertical="top"/>
    </xf>
    <xf numFmtId="4" fontId="8" fillId="2" borderId="6" xfId="0" applyNumberFormat="1" applyFont="1" applyFill="1" applyBorder="1" applyAlignment="1">
      <alignment horizontal="left" vertical="top"/>
    </xf>
    <xf numFmtId="4" fontId="8" fillId="2" borderId="7" xfId="0" applyNumberFormat="1" applyFont="1" applyFill="1" applyBorder="1" applyAlignment="1">
      <alignment horizontal="left" vertical="top"/>
    </xf>
    <xf numFmtId="4" fontId="8" fillId="2" borderId="8" xfId="0" applyNumberFormat="1" applyFont="1" applyFill="1" applyBorder="1" applyAlignment="1">
      <alignment horizontal="left" vertical="top"/>
    </xf>
    <xf numFmtId="4" fontId="8" fillId="2" borderId="16" xfId="0" applyNumberFormat="1" applyFont="1" applyFill="1" applyBorder="1" applyAlignment="1">
      <alignment horizontal="left" vertical="top"/>
    </xf>
    <xf numFmtId="0" fontId="5" fillId="2" borderId="0" xfId="0" applyFont="1" applyFill="1" applyBorder="1" applyAlignment="1">
      <alignment horizontal="left"/>
    </xf>
    <xf numFmtId="0" fontId="5" fillId="2" borderId="0" xfId="0" applyFont="1" applyFill="1" applyBorder="1" applyAlignment="1">
      <alignment horizontal="center"/>
    </xf>
    <xf numFmtId="4" fontId="8" fillId="2" borderId="9" xfId="0" applyNumberFormat="1" applyFont="1" applyFill="1" applyBorder="1" applyAlignment="1">
      <alignment horizontal="center" vertical="top"/>
    </xf>
    <xf numFmtId="4" fontId="8" fillId="2" borderId="10" xfId="0" applyNumberFormat="1" applyFont="1" applyFill="1" applyBorder="1" applyAlignment="1">
      <alignment horizontal="center" vertical="top"/>
    </xf>
    <xf numFmtId="4" fontId="8" fillId="2" borderId="11" xfId="0" applyNumberFormat="1" applyFont="1" applyFill="1" applyBorder="1" applyAlignment="1">
      <alignment horizontal="center" vertical="top"/>
    </xf>
    <xf numFmtId="4" fontId="8" fillId="2" borderId="12" xfId="0" applyNumberFormat="1" applyFont="1" applyFill="1" applyBorder="1" applyAlignment="1">
      <alignment horizontal="center" vertical="center"/>
    </xf>
    <xf numFmtId="4" fontId="8" fillId="2" borderId="13" xfId="0" applyNumberFormat="1" applyFont="1" applyFill="1" applyBorder="1" applyAlignment="1">
      <alignment horizontal="center" vertical="center"/>
    </xf>
    <xf numFmtId="4" fontId="8" fillId="2" borderId="14" xfId="0" applyNumberFormat="1" applyFont="1" applyFill="1" applyBorder="1" applyAlignment="1">
      <alignment horizontal="center" vertical="center"/>
    </xf>
    <xf numFmtId="4" fontId="8" fillId="2" borderId="0" xfId="0" applyNumberFormat="1" applyFont="1" applyFill="1" applyBorder="1" applyAlignment="1">
      <alignment horizontal="center" vertical="center"/>
    </xf>
    <xf numFmtId="4" fontId="9" fillId="2" borderId="17" xfId="0" applyNumberFormat="1" applyFont="1" applyFill="1" applyBorder="1" applyAlignment="1">
      <alignment horizontal="center" vertical="center" wrapText="1"/>
    </xf>
    <xf numFmtId="4" fontId="11" fillId="2" borderId="17" xfId="0" applyNumberFormat="1" applyFont="1" applyFill="1" applyBorder="1" applyAlignment="1">
      <alignment horizontal="center" vertic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2"/>
  <sheetViews>
    <sheetView tabSelected="1" view="pageBreakPreview" zoomScale="90" zoomScaleNormal="100" zoomScaleSheetLayoutView="90" workbookViewId="0">
      <selection activeCell="H20" sqref="H20"/>
    </sheetView>
  </sheetViews>
  <sheetFormatPr defaultRowHeight="12.75"/>
  <cols>
    <col min="1" max="5" width="9.140625" style="6"/>
    <col min="6" max="6" width="29.28515625" style="6" customWidth="1"/>
    <col min="7" max="7" width="27.140625" style="6" customWidth="1"/>
    <col min="8" max="8" width="28.140625" style="28" customWidth="1"/>
    <col min="9" max="9" width="25.7109375" style="8" customWidth="1"/>
    <col min="10" max="11" width="25.7109375" customWidth="1"/>
    <col min="12" max="12" width="1.42578125" customWidth="1"/>
    <col min="13" max="14" width="3.42578125" customWidth="1"/>
    <col min="15" max="15" width="2.5703125" customWidth="1"/>
    <col min="16" max="16" width="2.28515625" customWidth="1"/>
  </cols>
  <sheetData>
    <row r="1" spans="1:9" s="1" customFormat="1" ht="14.25" customHeight="1">
      <c r="A1" s="58" t="s">
        <v>24</v>
      </c>
      <c r="B1" s="58"/>
      <c r="C1" s="58"/>
      <c r="D1" s="58"/>
      <c r="E1" s="58"/>
      <c r="F1" s="58"/>
      <c r="G1" s="8"/>
      <c r="H1" s="3"/>
      <c r="I1" s="25" t="s">
        <v>57</v>
      </c>
    </row>
    <row r="2" spans="1:9" s="1" customFormat="1" ht="15" customHeight="1">
      <c r="A2" s="58" t="s">
        <v>23</v>
      </c>
      <c r="B2" s="58"/>
      <c r="C2" s="58"/>
      <c r="D2" s="58"/>
      <c r="E2" s="58"/>
      <c r="F2" s="58"/>
      <c r="G2" s="8"/>
      <c r="H2" s="4"/>
      <c r="I2" s="25" t="s">
        <v>51</v>
      </c>
    </row>
    <row r="3" spans="1:9" s="1" customFormat="1" ht="13.5" customHeight="1">
      <c r="A3" s="58" t="s">
        <v>22</v>
      </c>
      <c r="B3" s="58"/>
      <c r="C3" s="58"/>
      <c r="D3" s="58"/>
      <c r="E3" s="58"/>
      <c r="F3" s="58"/>
      <c r="G3" s="8"/>
      <c r="H3" s="4"/>
      <c r="I3" s="25"/>
    </row>
    <row r="4" spans="1:9" s="1" customFormat="1" ht="11.25" customHeight="1">
      <c r="A4" s="59" t="s">
        <v>21</v>
      </c>
      <c r="B4" s="59"/>
      <c r="C4" s="59"/>
      <c r="D4" s="59"/>
      <c r="E4" s="59"/>
      <c r="F4" s="59"/>
      <c r="G4" s="7"/>
      <c r="H4" s="28"/>
      <c r="I4" s="8"/>
    </row>
    <row r="5" spans="1:9" s="1" customFormat="1">
      <c r="A5" s="5" t="s">
        <v>50</v>
      </c>
      <c r="B5" s="5" t="s">
        <v>56</v>
      </c>
      <c r="C5" s="6"/>
      <c r="D5" s="6"/>
      <c r="E5" s="6"/>
      <c r="F5" s="6"/>
      <c r="G5" s="6"/>
      <c r="H5" s="28"/>
      <c r="I5" s="8"/>
    </row>
    <row r="6" spans="1:9" s="1" customFormat="1" ht="15.75" customHeight="1">
      <c r="A6" s="63" t="s">
        <v>20</v>
      </c>
      <c r="B6" s="64"/>
      <c r="C6" s="64"/>
      <c r="D6" s="64"/>
      <c r="E6" s="64"/>
      <c r="F6" s="64"/>
      <c r="G6" s="63" t="s">
        <v>54</v>
      </c>
      <c r="H6" s="64"/>
      <c r="I6" s="64"/>
    </row>
    <row r="7" spans="1:9" s="9" customFormat="1" ht="51" customHeight="1">
      <c r="A7" s="65"/>
      <c r="B7" s="66"/>
      <c r="C7" s="66"/>
      <c r="D7" s="66"/>
      <c r="E7" s="66"/>
      <c r="F7" s="66"/>
      <c r="G7" s="67" t="s">
        <v>19</v>
      </c>
      <c r="H7" s="68" t="s">
        <v>58</v>
      </c>
      <c r="I7" s="36" t="s">
        <v>52</v>
      </c>
    </row>
    <row r="8" spans="1:9" s="9" customFormat="1" ht="15.75" customHeight="1">
      <c r="A8" s="65"/>
      <c r="B8" s="66"/>
      <c r="C8" s="66"/>
      <c r="D8" s="66"/>
      <c r="E8" s="66"/>
      <c r="F8" s="66"/>
      <c r="G8" s="67"/>
      <c r="H8" s="68"/>
      <c r="I8" s="37" t="s">
        <v>55</v>
      </c>
    </row>
    <row r="9" spans="1:9" s="1" customFormat="1">
      <c r="A9" s="60" t="s">
        <v>18</v>
      </c>
      <c r="B9" s="61"/>
      <c r="C9" s="61"/>
      <c r="D9" s="61"/>
      <c r="E9" s="61"/>
      <c r="F9" s="62"/>
      <c r="G9" s="16"/>
      <c r="H9" s="29">
        <f t="shared" ref="H9:I9" si="0">SUM(H10:H13)</f>
        <v>0</v>
      </c>
      <c r="I9" s="17">
        <f t="shared" si="0"/>
        <v>0</v>
      </c>
    </row>
    <row r="10" spans="1:9" s="1" customFormat="1">
      <c r="A10" s="41" t="s">
        <v>25</v>
      </c>
      <c r="B10" s="41"/>
      <c r="C10" s="41"/>
      <c r="D10" s="41"/>
      <c r="E10" s="41"/>
      <c r="F10" s="41"/>
      <c r="G10" s="12" t="s">
        <v>11</v>
      </c>
      <c r="H10" s="30">
        <v>0</v>
      </c>
      <c r="I10" s="12">
        <v>0</v>
      </c>
    </row>
    <row r="11" spans="1:9" s="1" customFormat="1">
      <c r="A11" s="41" t="s">
        <v>26</v>
      </c>
      <c r="B11" s="41"/>
      <c r="C11" s="41"/>
      <c r="D11" s="41"/>
      <c r="E11" s="41"/>
      <c r="F11" s="41"/>
      <c r="G11" s="12" t="s">
        <v>11</v>
      </c>
      <c r="H11" s="30">
        <v>0</v>
      </c>
      <c r="I11" s="12">
        <v>0</v>
      </c>
    </row>
    <row r="12" spans="1:9" s="1" customFormat="1">
      <c r="A12" s="41" t="s">
        <v>17</v>
      </c>
      <c r="B12" s="41"/>
      <c r="C12" s="41"/>
      <c r="D12" s="41"/>
      <c r="E12" s="41"/>
      <c r="F12" s="41"/>
      <c r="G12" s="12" t="s">
        <v>11</v>
      </c>
      <c r="H12" s="30">
        <v>0</v>
      </c>
      <c r="I12" s="12">
        <v>0</v>
      </c>
    </row>
    <row r="13" spans="1:9" s="1" customFormat="1">
      <c r="A13" s="41" t="s">
        <v>16</v>
      </c>
      <c r="B13" s="41"/>
      <c r="C13" s="41"/>
      <c r="D13" s="41"/>
      <c r="E13" s="41"/>
      <c r="F13" s="41"/>
      <c r="G13" s="12" t="s">
        <v>15</v>
      </c>
      <c r="H13" s="30">
        <v>0</v>
      </c>
      <c r="I13" s="12">
        <v>0</v>
      </c>
    </row>
    <row r="14" spans="1:9" s="1" customFormat="1" ht="23.85" customHeight="1">
      <c r="A14" s="45" t="s">
        <v>14</v>
      </c>
      <c r="B14" s="46"/>
      <c r="C14" s="46"/>
      <c r="D14" s="46"/>
      <c r="E14" s="46"/>
      <c r="F14" s="47"/>
      <c r="G14" s="11"/>
      <c r="H14" s="31">
        <f t="shared" ref="H14:I14" si="1">SUM(H15:H21)</f>
        <v>10.899999999999999</v>
      </c>
      <c r="I14" s="10">
        <f t="shared" si="1"/>
        <v>54386.64</v>
      </c>
    </row>
    <row r="15" spans="1:9" s="1" customFormat="1">
      <c r="A15" s="41" t="s">
        <v>39</v>
      </c>
      <c r="B15" s="41"/>
      <c r="C15" s="41"/>
      <c r="D15" s="41"/>
      <c r="E15" s="41"/>
      <c r="F15" s="41"/>
      <c r="G15" s="12" t="s">
        <v>40</v>
      </c>
      <c r="H15" s="30">
        <v>1.05</v>
      </c>
      <c r="I15" s="12">
        <f>1.05*12*I35</f>
        <v>5239.0800000000008</v>
      </c>
    </row>
    <row r="16" spans="1:9" s="1" customFormat="1">
      <c r="A16" s="41" t="s">
        <v>30</v>
      </c>
      <c r="B16" s="41"/>
      <c r="C16" s="41"/>
      <c r="D16" s="41"/>
      <c r="E16" s="41"/>
      <c r="F16" s="41"/>
      <c r="G16" s="12" t="s">
        <v>13</v>
      </c>
      <c r="H16" s="30">
        <v>1</v>
      </c>
      <c r="I16" s="12">
        <f>1*12*I35</f>
        <v>4989.6000000000004</v>
      </c>
    </row>
    <row r="17" spans="1:9" s="1" customFormat="1">
      <c r="A17" s="41" t="s">
        <v>31</v>
      </c>
      <c r="B17" s="41"/>
      <c r="C17" s="41"/>
      <c r="D17" s="41"/>
      <c r="E17" s="41"/>
      <c r="F17" s="41"/>
      <c r="G17" s="12" t="s">
        <v>41</v>
      </c>
      <c r="H17" s="30">
        <v>0.4</v>
      </c>
      <c r="I17" s="12">
        <f>0.4*12*I35</f>
        <v>1995.8400000000004</v>
      </c>
    </row>
    <row r="18" spans="1:9" s="1" customFormat="1" ht="57.75" customHeight="1">
      <c r="A18" s="42" t="s">
        <v>32</v>
      </c>
      <c r="B18" s="43"/>
      <c r="C18" s="43"/>
      <c r="D18" s="43"/>
      <c r="E18" s="43"/>
      <c r="F18" s="44"/>
      <c r="G18" s="13" t="s">
        <v>12</v>
      </c>
      <c r="H18" s="30">
        <v>0.3</v>
      </c>
      <c r="I18" s="12">
        <f>0.3*12*I35</f>
        <v>1496.8799999999999</v>
      </c>
    </row>
    <row r="19" spans="1:9" s="1" customFormat="1" ht="23.25" customHeight="1">
      <c r="A19" s="40" t="s">
        <v>33</v>
      </c>
      <c r="B19" s="41"/>
      <c r="C19" s="41"/>
      <c r="D19" s="41"/>
      <c r="E19" s="41"/>
      <c r="F19" s="41"/>
      <c r="G19" s="12" t="s">
        <v>42</v>
      </c>
      <c r="H19" s="30">
        <v>0.05</v>
      </c>
      <c r="I19" s="12">
        <f t="shared" ref="I19" si="2">0.05*12*I35</f>
        <v>249.48000000000005</v>
      </c>
    </row>
    <row r="20" spans="1:9" s="1" customFormat="1" ht="22.5">
      <c r="A20" s="41" t="s">
        <v>34</v>
      </c>
      <c r="B20" s="41"/>
      <c r="C20" s="41"/>
      <c r="D20" s="41"/>
      <c r="E20" s="41"/>
      <c r="F20" s="41"/>
      <c r="G20" s="14" t="s">
        <v>46</v>
      </c>
      <c r="H20" s="30">
        <v>2.9</v>
      </c>
      <c r="I20" s="12">
        <f>2.9*12*I35</f>
        <v>14469.839999999998</v>
      </c>
    </row>
    <row r="21" spans="1:9" s="1" customFormat="1">
      <c r="A21" s="41" t="s">
        <v>35</v>
      </c>
      <c r="B21" s="41"/>
      <c r="C21" s="41"/>
      <c r="D21" s="41"/>
      <c r="E21" s="41"/>
      <c r="F21" s="41"/>
      <c r="G21" s="12" t="s">
        <v>4</v>
      </c>
      <c r="H21" s="30">
        <v>5.2</v>
      </c>
      <c r="I21" s="12">
        <f>5.2*12*I35</f>
        <v>25945.920000000002</v>
      </c>
    </row>
    <row r="22" spans="1:9" s="1" customFormat="1" ht="13.5" customHeight="1">
      <c r="A22" s="45" t="s">
        <v>10</v>
      </c>
      <c r="B22" s="46"/>
      <c r="C22" s="46"/>
      <c r="D22" s="46"/>
      <c r="E22" s="46"/>
      <c r="F22" s="47"/>
      <c r="G22" s="11"/>
      <c r="H22" s="32">
        <f t="shared" ref="H22:I22" si="3">SUM(H23:H27)</f>
        <v>1.7999999999999998</v>
      </c>
      <c r="I22" s="15">
        <f t="shared" si="3"/>
        <v>8981.2800000000007</v>
      </c>
    </row>
    <row r="23" spans="1:9" s="1" customFormat="1">
      <c r="A23" s="40" t="s">
        <v>37</v>
      </c>
      <c r="B23" s="41"/>
      <c r="C23" s="41"/>
      <c r="D23" s="41"/>
      <c r="E23" s="41"/>
      <c r="F23" s="41"/>
      <c r="G23" s="12" t="s">
        <v>4</v>
      </c>
      <c r="H23" s="30">
        <v>1.1499999999999999</v>
      </c>
      <c r="I23" s="12">
        <f>1.15*12*I35</f>
        <v>5738.04</v>
      </c>
    </row>
    <row r="24" spans="1:9" s="1" customFormat="1" ht="25.5" customHeight="1">
      <c r="A24" s="40" t="s">
        <v>27</v>
      </c>
      <c r="B24" s="41"/>
      <c r="C24" s="41"/>
      <c r="D24" s="41"/>
      <c r="E24" s="41"/>
      <c r="F24" s="41"/>
      <c r="G24" s="12" t="s">
        <v>3</v>
      </c>
      <c r="H24" s="30">
        <f t="shared" ref="H24" si="4">0*1242*H35</f>
        <v>0</v>
      </c>
      <c r="I24" s="12">
        <f t="shared" ref="I24" si="5">0*1242*I35</f>
        <v>0</v>
      </c>
    </row>
    <row r="25" spans="1:9" s="1" customFormat="1" ht="25.5" customHeight="1">
      <c r="A25" s="40" t="s">
        <v>28</v>
      </c>
      <c r="B25" s="40"/>
      <c r="C25" s="40"/>
      <c r="D25" s="40"/>
      <c r="E25" s="40"/>
      <c r="F25" s="40"/>
      <c r="G25" s="12" t="s">
        <v>8</v>
      </c>
      <c r="H25" s="30">
        <f t="shared" ref="H25" si="6">0*12*H35</f>
        <v>0</v>
      </c>
      <c r="I25" s="12">
        <f t="shared" ref="I25" si="7">0*12*I35</f>
        <v>0</v>
      </c>
    </row>
    <row r="26" spans="1:9" s="1" customFormat="1" ht="57" customHeight="1">
      <c r="A26" s="40" t="s">
        <v>29</v>
      </c>
      <c r="B26" s="40"/>
      <c r="C26" s="40"/>
      <c r="D26" s="40"/>
      <c r="E26" s="40"/>
      <c r="F26" s="40"/>
      <c r="G26" s="13" t="s">
        <v>9</v>
      </c>
      <c r="H26" s="30">
        <v>0.05</v>
      </c>
      <c r="I26" s="12">
        <f>0.05*12*I35</f>
        <v>249.48000000000005</v>
      </c>
    </row>
    <row r="27" spans="1:9" s="1" customFormat="1" ht="85.5" customHeight="1">
      <c r="A27" s="40" t="s">
        <v>45</v>
      </c>
      <c r="B27" s="40"/>
      <c r="C27" s="40"/>
      <c r="D27" s="40"/>
      <c r="E27" s="40"/>
      <c r="F27" s="40"/>
      <c r="G27" s="12" t="s">
        <v>8</v>
      </c>
      <c r="H27" s="30">
        <v>0.6</v>
      </c>
      <c r="I27" s="12">
        <f>0.6*12*I35</f>
        <v>2993.7599999999998</v>
      </c>
    </row>
    <row r="28" spans="1:9" s="1" customFormat="1">
      <c r="A28" s="51" t="s">
        <v>7</v>
      </c>
      <c r="B28" s="52"/>
      <c r="C28" s="52"/>
      <c r="D28" s="52"/>
      <c r="E28" s="52"/>
      <c r="F28" s="53"/>
      <c r="G28" s="11"/>
      <c r="H28" s="32">
        <f t="shared" ref="H28:I28" si="8">SUM(H29:H33)</f>
        <v>4.45</v>
      </c>
      <c r="I28" s="15">
        <f t="shared" si="8"/>
        <v>22203.72</v>
      </c>
    </row>
    <row r="29" spans="1:9" s="1" customFormat="1" ht="164.25" customHeight="1">
      <c r="A29" s="40" t="s">
        <v>38</v>
      </c>
      <c r="B29" s="40"/>
      <c r="C29" s="40"/>
      <c r="D29" s="40"/>
      <c r="E29" s="40"/>
      <c r="F29" s="40"/>
      <c r="G29" s="13" t="s">
        <v>43</v>
      </c>
      <c r="H29" s="30">
        <v>1.4</v>
      </c>
      <c r="I29" s="12">
        <f>1.4*12*I35</f>
        <v>6985.4399999999987</v>
      </c>
    </row>
    <row r="30" spans="1:9" s="1" customFormat="1" ht="63.75" customHeight="1">
      <c r="A30" s="41" t="s">
        <v>6</v>
      </c>
      <c r="B30" s="41"/>
      <c r="C30" s="41"/>
      <c r="D30" s="41"/>
      <c r="E30" s="41"/>
      <c r="F30" s="41"/>
      <c r="G30" s="13" t="s">
        <v>5</v>
      </c>
      <c r="H30" s="30">
        <v>2</v>
      </c>
      <c r="I30" s="12">
        <f>2*12*I35</f>
        <v>9979.2000000000007</v>
      </c>
    </row>
    <row r="31" spans="1:9" s="1" customFormat="1" ht="22.5">
      <c r="A31" s="41" t="s">
        <v>36</v>
      </c>
      <c r="B31" s="41"/>
      <c r="C31" s="41"/>
      <c r="D31" s="41"/>
      <c r="E31" s="41"/>
      <c r="F31" s="41"/>
      <c r="G31" s="14" t="s">
        <v>44</v>
      </c>
      <c r="H31" s="30">
        <v>0</v>
      </c>
      <c r="I31" s="12">
        <f>0*12*I35</f>
        <v>0</v>
      </c>
    </row>
    <row r="32" spans="1:9" s="1" customFormat="1">
      <c r="A32" s="41" t="s">
        <v>48</v>
      </c>
      <c r="B32" s="41"/>
      <c r="C32" s="41"/>
      <c r="D32" s="41"/>
      <c r="E32" s="41"/>
      <c r="F32" s="41"/>
      <c r="G32" s="12" t="s">
        <v>4</v>
      </c>
      <c r="H32" s="30">
        <v>0.75</v>
      </c>
      <c r="I32" s="12">
        <f>0.75*12*I35</f>
        <v>3742.2000000000003</v>
      </c>
    </row>
    <row r="33" spans="1:10" s="1" customFormat="1">
      <c r="A33" s="41" t="s">
        <v>49</v>
      </c>
      <c r="B33" s="41"/>
      <c r="C33" s="41"/>
      <c r="D33" s="41"/>
      <c r="E33" s="41"/>
      <c r="F33" s="41"/>
      <c r="G33" s="12" t="s">
        <v>8</v>
      </c>
      <c r="H33" s="30">
        <v>0.3</v>
      </c>
      <c r="I33" s="12">
        <f>0.3*12*I35</f>
        <v>1496.8799999999999</v>
      </c>
    </row>
    <row r="34" spans="1:10" s="1" customFormat="1">
      <c r="A34" s="54" t="s">
        <v>2</v>
      </c>
      <c r="B34" s="55"/>
      <c r="C34" s="55"/>
      <c r="D34" s="55"/>
      <c r="E34" s="55"/>
      <c r="F34" s="56"/>
      <c r="G34" s="18"/>
      <c r="H34" s="33"/>
      <c r="I34" s="19">
        <f t="shared" ref="I34" si="9">I14+I22+I28</f>
        <v>85571.64</v>
      </c>
    </row>
    <row r="35" spans="1:10" s="21" customFormat="1">
      <c r="A35" s="57" t="s">
        <v>1</v>
      </c>
      <c r="B35" s="57"/>
      <c r="C35" s="57"/>
      <c r="D35" s="57"/>
      <c r="E35" s="57"/>
      <c r="F35" s="57"/>
      <c r="G35" s="23"/>
      <c r="H35" s="22"/>
      <c r="I35" s="38" t="s">
        <v>53</v>
      </c>
    </row>
    <row r="36" spans="1:10" s="2" customFormat="1" ht="25.5" customHeight="1">
      <c r="A36" s="48" t="s">
        <v>47</v>
      </c>
      <c r="B36" s="49"/>
      <c r="C36" s="49"/>
      <c r="D36" s="49"/>
      <c r="E36" s="49"/>
      <c r="F36" s="50"/>
      <c r="G36" s="20"/>
      <c r="H36" s="39">
        <f>H14+H22+H28</f>
        <v>17.149999999999999</v>
      </c>
      <c r="I36" s="20">
        <f t="shared" ref="I36" si="10">I34 /12/I35</f>
        <v>17.149999999999999</v>
      </c>
    </row>
    <row r="37" spans="1:10" s="1" customFormat="1" ht="15.75" customHeight="1">
      <c r="A37" s="6"/>
      <c r="B37" s="6"/>
      <c r="C37" s="6"/>
      <c r="D37" s="6"/>
      <c r="E37" s="6"/>
      <c r="F37" s="6"/>
      <c r="G37" s="26"/>
      <c r="H37" s="34"/>
    </row>
    <row r="38" spans="1:10" s="1" customFormat="1" ht="16.5" customHeight="1">
      <c r="A38" s="6"/>
      <c r="B38" s="6"/>
      <c r="C38" s="6"/>
      <c r="D38" s="6"/>
      <c r="E38" s="6"/>
      <c r="F38" s="6"/>
      <c r="G38" s="26"/>
      <c r="H38" s="34"/>
    </row>
    <row r="39" spans="1:10" s="1" customFormat="1" ht="16.5" customHeight="1">
      <c r="A39" s="6"/>
      <c r="B39" s="6"/>
      <c r="C39" s="6"/>
      <c r="D39" s="6"/>
      <c r="E39" s="6"/>
      <c r="F39" s="6"/>
      <c r="G39" s="24"/>
      <c r="H39" s="34"/>
    </row>
    <row r="40" spans="1:10" s="1" customFormat="1" ht="15.75">
      <c r="A40" s="6"/>
      <c r="B40" s="6"/>
      <c r="C40" s="6"/>
      <c r="D40" s="6"/>
      <c r="E40" s="6"/>
      <c r="F40" s="6"/>
      <c r="G40" s="27"/>
      <c r="H40" s="35"/>
      <c r="I40" s="21"/>
      <c r="J40" s="21"/>
    </row>
    <row r="41" spans="1:10" s="1" customFormat="1">
      <c r="A41" s="6" t="s">
        <v>0</v>
      </c>
      <c r="B41" s="6">
        <v>12</v>
      </c>
      <c r="C41" s="6"/>
      <c r="D41" s="6"/>
      <c r="E41" s="6"/>
      <c r="F41" s="6"/>
      <c r="G41" s="6"/>
      <c r="H41" s="28"/>
      <c r="I41" s="8"/>
    </row>
    <row r="42" spans="1:10" s="1" customFormat="1">
      <c r="A42" s="6"/>
      <c r="B42" s="6"/>
      <c r="C42" s="6"/>
      <c r="D42" s="6"/>
      <c r="E42" s="6"/>
      <c r="F42" s="6"/>
      <c r="G42" s="6"/>
      <c r="H42" s="28"/>
      <c r="I42" s="8"/>
    </row>
  </sheetData>
  <mergeCells count="36">
    <mergeCell ref="G6:I6"/>
    <mergeCell ref="G7:G8"/>
    <mergeCell ref="H7:H8"/>
    <mergeCell ref="A26:F26"/>
    <mergeCell ref="A15:F15"/>
    <mergeCell ref="A10:F10"/>
    <mergeCell ref="A11:F11"/>
    <mergeCell ref="A12:F12"/>
    <mergeCell ref="A13:F13"/>
    <mergeCell ref="A14:F14"/>
    <mergeCell ref="A1:F1"/>
    <mergeCell ref="A2:F2"/>
    <mergeCell ref="A3:F3"/>
    <mergeCell ref="A4:F4"/>
    <mergeCell ref="A9:F9"/>
    <mergeCell ref="A6:F8"/>
    <mergeCell ref="A36:F36"/>
    <mergeCell ref="A28:F28"/>
    <mergeCell ref="A29:F29"/>
    <mergeCell ref="A30:F30"/>
    <mergeCell ref="A33:F33"/>
    <mergeCell ref="A31:F31"/>
    <mergeCell ref="A32:F32"/>
    <mergeCell ref="A34:F34"/>
    <mergeCell ref="A35:F35"/>
    <mergeCell ref="A27:F27"/>
    <mergeCell ref="A24:F24"/>
    <mergeCell ref="A16:F16"/>
    <mergeCell ref="A17:F17"/>
    <mergeCell ref="A18:F18"/>
    <mergeCell ref="A19:F19"/>
    <mergeCell ref="A20:F20"/>
    <mergeCell ref="A21:F21"/>
    <mergeCell ref="A22:F22"/>
    <mergeCell ref="A23:F23"/>
    <mergeCell ref="A25:F25"/>
  </mergeCells>
  <pageMargins left="0.23622047244094491" right="0.11811023622047245" top="0.23622047244094491" bottom="0.19685039370078741" header="0.31496062992125984" footer="0.31496062992125984"/>
  <pageSetup paperSize="9" scale="51" firstPageNumber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лот1</vt:lpstr>
      <vt:lpstr>Лист1</vt:lpstr>
      <vt:lpstr>лот1!Заголовки_для_печати</vt:lpstr>
      <vt:lpstr>лот1!Область_печати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Галина Александровна Шевченко</dc:creator>
  <cp:lastModifiedBy>alekseevaiv2</cp:lastModifiedBy>
  <cp:lastPrinted>2016-04-05T09:05:57Z</cp:lastPrinted>
  <dcterms:created xsi:type="dcterms:W3CDTF">2013-04-24T10:34:01Z</dcterms:created>
  <dcterms:modified xsi:type="dcterms:W3CDTF">2016-07-13T11:55:51Z</dcterms:modified>
</cp:coreProperties>
</file>